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416"/>
  <workbookPr autoCompressPictures="0"/>
  <bookViews>
    <workbookView xWindow="0" yWindow="200" windowWidth="19160" windowHeight="10960" firstSheet="2" activeTab="4"/>
  </bookViews>
  <sheets>
    <sheet name="Sheet2" sheetId="2" state="hidden" r:id="rId1"/>
    <sheet name="Sheet3" sheetId="3" state="hidden" r:id="rId2"/>
    <sheet name="Income" sheetId="8" r:id="rId3"/>
    <sheet name="Expenses" sheetId="7" r:id="rId4"/>
    <sheet name="Budget 12-13 " sheetId="4" r:id="rId5"/>
    <sheet name="Base Expenses" sheetId="6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7" i="7" l="1"/>
  <c r="E22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0" i="7"/>
  <c r="D9" i="7"/>
  <c r="D8" i="7"/>
  <c r="D26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0" i="7"/>
  <c r="F9" i="7"/>
  <c r="F8" i="7"/>
  <c r="E39" i="7"/>
  <c r="D39" i="7"/>
  <c r="F44" i="6"/>
  <c r="E44" i="6"/>
  <c r="D44" i="6"/>
  <c r="F38" i="6"/>
  <c r="E37" i="6"/>
  <c r="E36" i="6"/>
  <c r="E35" i="6"/>
  <c r="E34" i="6"/>
  <c r="E33" i="6"/>
  <c r="E32" i="6"/>
  <c r="E31" i="6"/>
  <c r="E30" i="6"/>
  <c r="E29" i="6"/>
  <c r="E27" i="6"/>
  <c r="E26" i="6"/>
  <c r="E25" i="6"/>
  <c r="E24" i="6"/>
  <c r="E23" i="6"/>
  <c r="E22" i="6"/>
  <c r="E21" i="6"/>
  <c r="F19" i="6"/>
  <c r="F45" i="6"/>
  <c r="E19" i="6"/>
  <c r="E45" i="6"/>
  <c r="D38" i="6"/>
  <c r="D47" i="6"/>
  <c r="D19" i="6"/>
  <c r="F15" i="4"/>
  <c r="E59" i="4"/>
  <c r="D59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9" i="6"/>
  <c r="F26" i="8"/>
  <c r="F39" i="7"/>
  <c r="E26" i="8"/>
  <c r="D39" i="6"/>
  <c r="E38" i="6"/>
  <c r="E39" i="6"/>
  <c r="D45" i="6"/>
  <c r="D46" i="6"/>
  <c r="D48" i="6"/>
  <c r="D50" i="6"/>
  <c r="E46" i="6"/>
  <c r="F46" i="6"/>
  <c r="F47" i="6"/>
  <c r="F59" i="4"/>
  <c r="F30" i="4"/>
  <c r="F29" i="4"/>
  <c r="E24" i="4"/>
  <c r="D24" i="4"/>
  <c r="F28" i="4"/>
  <c r="F22" i="4"/>
  <c r="F21" i="4"/>
  <c r="F20" i="4"/>
  <c r="F19" i="4"/>
  <c r="F18" i="4"/>
  <c r="F14" i="4"/>
  <c r="F13" i="4"/>
  <c r="F12" i="4"/>
  <c r="F11" i="4"/>
  <c r="F8" i="4"/>
  <c r="F7" i="4"/>
  <c r="F6" i="4"/>
  <c r="E47" i="6"/>
  <c r="E48" i="6"/>
  <c r="E50" i="6"/>
  <c r="F48" i="6"/>
  <c r="F50" i="6"/>
  <c r="F24" i="4"/>
  <c r="F61" i="4"/>
</calcChain>
</file>

<file path=xl/sharedStrings.xml><?xml version="1.0" encoding="utf-8"?>
<sst xmlns="http://schemas.openxmlformats.org/spreadsheetml/2006/main" count="162" uniqueCount="85">
  <si>
    <t>Income</t>
  </si>
  <si>
    <t>AHEF Certificates</t>
  </si>
  <si>
    <t>Boxtops 4 Education</t>
  </si>
  <si>
    <t>Butterbraids</t>
  </si>
  <si>
    <t>Chuck E. Cheese Fundraiser</t>
  </si>
  <si>
    <t>Contributions Income</t>
  </si>
  <si>
    <t>Flower Fundraiser</t>
  </si>
  <si>
    <t>Food Perspectives</t>
  </si>
  <si>
    <t>Herbergers</t>
  </si>
  <si>
    <t>Jefferson Jaunt Income</t>
  </si>
  <si>
    <t>Pancake Breakfast Income</t>
  </si>
  <si>
    <t>Saturday with Santa Income</t>
  </si>
  <si>
    <t>VIP Breakfast Income</t>
  </si>
  <si>
    <t>Family Picnic</t>
  </si>
  <si>
    <t>Accountant</t>
  </si>
  <si>
    <t>Bank Service Charges</t>
  </si>
  <si>
    <t>Destination Imagination</t>
  </si>
  <si>
    <t>ESL budget</t>
  </si>
  <si>
    <t>Health para budget</t>
  </si>
  <si>
    <t>Hospitality</t>
  </si>
  <si>
    <t>Insurance</t>
  </si>
  <si>
    <t>Licenses and Permits</t>
  </si>
  <si>
    <t>Lyceums</t>
  </si>
  <si>
    <t>Media Budget</t>
  </si>
  <si>
    <t>Music Budget</t>
  </si>
  <si>
    <t>Office Supplies</t>
  </si>
  <si>
    <t>Postage &amp; Copies</t>
  </si>
  <si>
    <t>Scholarship</t>
  </si>
  <si>
    <t>Social Worker Budget</t>
  </si>
  <si>
    <t>Special Education budget</t>
  </si>
  <si>
    <t>Staff Appreciation</t>
  </si>
  <si>
    <t>Supplies</t>
  </si>
  <si>
    <t>Taxes &amp; Fees</t>
  </si>
  <si>
    <t>Teacher reimbursement</t>
  </si>
  <si>
    <t>Title Budget</t>
  </si>
  <si>
    <t>Volunteer Services Coordinator</t>
  </si>
  <si>
    <t>Net Income</t>
  </si>
  <si>
    <t>Cost</t>
  </si>
  <si>
    <t>Events:</t>
  </si>
  <si>
    <t>5th Grade Party</t>
  </si>
  <si>
    <t>Movie night Income</t>
  </si>
  <si>
    <t>Other Income Sources:</t>
  </si>
  <si>
    <t>Fundraisers:</t>
  </si>
  <si>
    <t>Total Income Projections:</t>
  </si>
  <si>
    <t>Expenses:</t>
  </si>
  <si>
    <t xml:space="preserve">Volunteer Appreciation </t>
  </si>
  <si>
    <t>Bonding</t>
  </si>
  <si>
    <t>Emergency Fund</t>
  </si>
  <si>
    <t>Gym Budget</t>
  </si>
  <si>
    <t>Stipend-Homework Club</t>
  </si>
  <si>
    <t>Technology Budget</t>
  </si>
  <si>
    <t>Net Inc/(Exp)</t>
  </si>
  <si>
    <t>Total Budgeted Expenses</t>
  </si>
  <si>
    <t>Proposed 2011/2012 Budget</t>
  </si>
  <si>
    <t>PTO Sponsored Activities</t>
  </si>
  <si>
    <t>Operating Expenses:</t>
  </si>
  <si>
    <t>I Love to Read/Pasta Night</t>
  </si>
  <si>
    <t>KIP Budget</t>
  </si>
  <si>
    <t>Citizen of the Month</t>
  </si>
  <si>
    <t>School Spirit</t>
  </si>
  <si>
    <t>Music - Chior Shirts</t>
  </si>
  <si>
    <t>Fixed Operating Expenses:</t>
  </si>
  <si>
    <t>Variable Expenses:</t>
  </si>
  <si>
    <t>Total Budget Expenses</t>
  </si>
  <si>
    <t>Subtotal Fixed</t>
  </si>
  <si>
    <t>Subtotal Variable</t>
  </si>
  <si>
    <t>Plan A</t>
  </si>
  <si>
    <t>Plan B</t>
  </si>
  <si>
    <t>Plan C</t>
  </si>
  <si>
    <t>Summary of Budget:</t>
  </si>
  <si>
    <t xml:space="preserve">Income Projections </t>
  </si>
  <si>
    <t>Less:  Fixed Expenses</t>
  </si>
  <si>
    <t>Adjusted Income</t>
  </si>
  <si>
    <t>Less:  Variable Expenses</t>
  </si>
  <si>
    <t>Promethian Boards @ $2500 ea.</t>
  </si>
  <si>
    <t>Budget</t>
  </si>
  <si>
    <t>Actual</t>
  </si>
  <si>
    <t>Total Expenses</t>
  </si>
  <si>
    <r>
      <rPr>
        <sz val="12"/>
        <color rgb="FFFF0000"/>
        <rFont val="Calibri"/>
        <family val="2"/>
        <scheme val="minor"/>
      </rPr>
      <t>(Over)</t>
    </r>
    <r>
      <rPr>
        <sz val="12"/>
        <color theme="1"/>
        <rFont val="Calibri"/>
        <family val="2"/>
        <scheme val="minor"/>
      </rPr>
      <t>/Under</t>
    </r>
  </si>
  <si>
    <r>
      <t>Over/</t>
    </r>
    <r>
      <rPr>
        <sz val="12"/>
        <color rgb="FFFF0000"/>
        <rFont val="Calibri"/>
        <family val="2"/>
        <scheme val="minor"/>
      </rPr>
      <t>(Under)</t>
    </r>
  </si>
  <si>
    <t>Total Income :</t>
  </si>
  <si>
    <t>Proposed 2012/2013 Budget</t>
  </si>
  <si>
    <t>Projected 2012/2013 Income/(Expense)</t>
  </si>
  <si>
    <t xml:space="preserve"> 2012/2013 Expense Budget to Actual</t>
  </si>
  <si>
    <t>2012/2013 Income Projections to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</si>
</sst>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38" fontId="3" fillId="0" borderId="0" xfId="0" applyNumberFormat="1" applyFont="1"/>
    <xf numFmtId="38" fontId="2" fillId="0" borderId="0" xfId="0" applyNumberFormat="1" applyFont="1"/>
    <xf numFmtId="49" fontId="3" fillId="0" borderId="0" xfId="0" applyNumberFormat="1" applyFont="1"/>
    <xf numFmtId="38" fontId="2" fillId="0" borderId="0" xfId="0" applyNumberFormat="1" applyFont="1" applyAlignment="1">
      <alignment horizontal="center"/>
    </xf>
    <xf numFmtId="0" fontId="2" fillId="2" borderId="0" xfId="0" applyFont="1" applyFill="1"/>
    <xf numFmtId="38" fontId="2" fillId="2" borderId="0" xfId="0" applyNumberFormat="1" applyFont="1" applyFill="1"/>
    <xf numFmtId="0" fontId="2" fillId="3" borderId="0" xfId="0" applyFont="1" applyFill="1"/>
    <xf numFmtId="38" fontId="2" fillId="3" borderId="0" xfId="0" applyNumberFormat="1" applyFont="1" applyFill="1"/>
    <xf numFmtId="38" fontId="3" fillId="0" borderId="0" xfId="0" applyNumberFormat="1" applyFont="1" applyAlignment="1">
      <alignment horizontal="center"/>
    </xf>
    <xf numFmtId="0" fontId="3" fillId="0" borderId="0" xfId="0" applyNumberFormat="1" applyFont="1"/>
    <xf numFmtId="49" fontId="3" fillId="0" borderId="1" xfId="0" applyNumberFormat="1" applyFont="1" applyBorder="1"/>
    <xf numFmtId="38" fontId="2" fillId="0" borderId="1" xfId="0" applyNumberFormat="1" applyFont="1" applyBorder="1"/>
    <xf numFmtId="0" fontId="2" fillId="0" borderId="2" xfId="0" applyFont="1" applyBorder="1"/>
    <xf numFmtId="38" fontId="2" fillId="0" borderId="2" xfId="0" applyNumberFormat="1" applyFont="1" applyBorder="1"/>
    <xf numFmtId="49" fontId="3" fillId="0" borderId="3" xfId="0" applyNumberFormat="1" applyFont="1" applyBorder="1" applyAlignment="1">
      <alignment horizontal="right"/>
    </xf>
    <xf numFmtId="38" fontId="2" fillId="0" borderId="3" xfId="0" applyNumberFormat="1" applyFont="1" applyBorder="1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1" xfId="0" applyFont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26"/>
  <sheetViews>
    <sheetView workbookViewId="0">
      <selection activeCell="E8" sqref="E8"/>
    </sheetView>
  </sheetViews>
  <sheetFormatPr baseColWidth="10" defaultColWidth="8.83203125" defaultRowHeight="15" x14ac:dyDescent="0"/>
  <cols>
    <col min="1" max="1" width="4.5" style="1" customWidth="1"/>
    <col min="2" max="2" width="6.33203125" style="1" customWidth="1"/>
    <col min="3" max="3" width="33.83203125" style="1" customWidth="1"/>
    <col min="4" max="4" width="15" style="3" customWidth="1"/>
    <col min="5" max="5" width="14" style="3" customWidth="1"/>
    <col min="6" max="6" width="14.5" style="3" customWidth="1"/>
    <col min="7" max="7" width="8.83203125" style="3"/>
    <col min="8" max="16384" width="8.83203125" style="1"/>
  </cols>
  <sheetData>
    <row r="1" spans="1:6">
      <c r="A1" s="21" t="s">
        <v>84</v>
      </c>
      <c r="B1" s="21"/>
      <c r="C1" s="21"/>
      <c r="D1" s="21"/>
      <c r="E1" s="21"/>
      <c r="F1" s="21"/>
    </row>
    <row r="4" spans="1:6">
      <c r="D4" s="5" t="s">
        <v>75</v>
      </c>
      <c r="E4" s="5" t="s">
        <v>76</v>
      </c>
      <c r="F4" s="5" t="s">
        <v>79</v>
      </c>
    </row>
    <row r="5" spans="1:6">
      <c r="A5" s="1" t="s">
        <v>42</v>
      </c>
    </row>
    <row r="6" spans="1:6">
      <c r="C6" s="4" t="s">
        <v>3</v>
      </c>
      <c r="D6" s="3">
        <v>6500</v>
      </c>
      <c r="E6" s="3">
        <v>14782</v>
      </c>
      <c r="F6" s="3">
        <f>+IF(E6=0,"",E6-D6)</f>
        <v>8282</v>
      </c>
    </row>
    <row r="7" spans="1:6">
      <c r="C7" s="4" t="s">
        <v>6</v>
      </c>
      <c r="D7" s="3">
        <v>4500</v>
      </c>
      <c r="F7" s="3" t="str">
        <f t="shared" ref="F7:F24" si="0">+IF(E7=0,"",E7-D7)</f>
        <v/>
      </c>
    </row>
    <row r="8" spans="1:6">
      <c r="C8" s="4" t="s">
        <v>9</v>
      </c>
      <c r="D8" s="3">
        <v>10500</v>
      </c>
      <c r="E8" s="3">
        <v>12519.49</v>
      </c>
      <c r="F8" s="3">
        <f t="shared" si="0"/>
        <v>2019.4899999999998</v>
      </c>
    </row>
    <row r="9" spans="1:6">
      <c r="F9" s="3" t="str">
        <f t="shared" si="0"/>
        <v/>
      </c>
    </row>
    <row r="10" spans="1:6">
      <c r="A10" s="1" t="s">
        <v>38</v>
      </c>
      <c r="F10" s="3" t="str">
        <f t="shared" si="0"/>
        <v/>
      </c>
    </row>
    <row r="11" spans="1:6">
      <c r="C11" s="4" t="s">
        <v>56</v>
      </c>
      <c r="D11" s="3">
        <v>-300</v>
      </c>
      <c r="F11" s="3" t="str">
        <f t="shared" si="0"/>
        <v/>
      </c>
    </row>
    <row r="12" spans="1:6">
      <c r="C12" s="4" t="s">
        <v>40</v>
      </c>
      <c r="D12" s="3">
        <v>250</v>
      </c>
      <c r="E12" s="3">
        <v>760</v>
      </c>
      <c r="F12" s="3">
        <f t="shared" si="0"/>
        <v>510</v>
      </c>
    </row>
    <row r="13" spans="1:6">
      <c r="C13" s="4" t="s">
        <v>10</v>
      </c>
      <c r="D13" s="3">
        <v>1650</v>
      </c>
      <c r="E13" s="3">
        <v>1196</v>
      </c>
      <c r="F13" s="3">
        <f t="shared" si="0"/>
        <v>-454</v>
      </c>
    </row>
    <row r="14" spans="1:6">
      <c r="C14" s="4" t="s">
        <v>11</v>
      </c>
      <c r="D14" s="3">
        <v>500</v>
      </c>
      <c r="E14" s="3">
        <v>1904.25</v>
      </c>
      <c r="F14" s="3">
        <f t="shared" si="0"/>
        <v>1404.25</v>
      </c>
    </row>
    <row r="15" spans="1:6">
      <c r="C15" s="4" t="s">
        <v>12</v>
      </c>
      <c r="D15" s="3">
        <v>200</v>
      </c>
      <c r="F15" s="3" t="str">
        <f t="shared" si="0"/>
        <v/>
      </c>
    </row>
    <row r="16" spans="1:6">
      <c r="C16" s="4" t="s">
        <v>39</v>
      </c>
      <c r="D16" s="3">
        <v>0</v>
      </c>
      <c r="F16" s="3" t="str">
        <f t="shared" si="0"/>
        <v/>
      </c>
    </row>
    <row r="17" spans="1:6">
      <c r="F17" s="3" t="str">
        <f t="shared" si="0"/>
        <v/>
      </c>
    </row>
    <row r="18" spans="1:6">
      <c r="A18" s="1" t="s">
        <v>41</v>
      </c>
      <c r="F18" s="3" t="str">
        <f t="shared" si="0"/>
        <v/>
      </c>
    </row>
    <row r="19" spans="1:6">
      <c r="C19" s="4" t="s">
        <v>1</v>
      </c>
      <c r="D19" s="3">
        <v>250</v>
      </c>
      <c r="E19" s="3">
        <v>283.58</v>
      </c>
      <c r="F19" s="3">
        <f t="shared" si="0"/>
        <v>33.579999999999984</v>
      </c>
    </row>
    <row r="20" spans="1:6">
      <c r="C20" s="4" t="s">
        <v>2</v>
      </c>
      <c r="D20" s="3">
        <v>1800</v>
      </c>
      <c r="E20" s="3">
        <v>1289.3</v>
      </c>
      <c r="F20" s="3">
        <f t="shared" si="0"/>
        <v>-510.70000000000005</v>
      </c>
    </row>
    <row r="21" spans="1:6">
      <c r="C21" s="4" t="s">
        <v>4</v>
      </c>
      <c r="D21" s="3">
        <v>500</v>
      </c>
      <c r="F21" s="3" t="str">
        <f t="shared" si="0"/>
        <v/>
      </c>
    </row>
    <row r="22" spans="1:6">
      <c r="C22" s="4" t="s">
        <v>5</v>
      </c>
      <c r="D22" s="3">
        <v>100</v>
      </c>
      <c r="E22" s="3">
        <v>32.979999999999997</v>
      </c>
      <c r="F22" s="3">
        <f t="shared" si="0"/>
        <v>-67.02000000000001</v>
      </c>
    </row>
    <row r="23" spans="1:6">
      <c r="C23" s="4" t="s">
        <v>7</v>
      </c>
      <c r="D23" s="3">
        <v>500</v>
      </c>
      <c r="E23" s="3">
        <v>260</v>
      </c>
      <c r="F23" s="3">
        <f t="shared" si="0"/>
        <v>-240</v>
      </c>
    </row>
    <row r="24" spans="1:6">
      <c r="C24" s="4" t="s">
        <v>8</v>
      </c>
      <c r="D24" s="3">
        <v>40</v>
      </c>
      <c r="F24" s="3" t="str">
        <f t="shared" si="0"/>
        <v/>
      </c>
    </row>
    <row r="25" spans="1:6">
      <c r="C25" s="4"/>
    </row>
    <row r="26" spans="1:6">
      <c r="A26" s="6" t="s">
        <v>80</v>
      </c>
      <c r="B26" s="6"/>
      <c r="C26" s="6"/>
      <c r="D26" s="7">
        <f>SUM(D6:D25)</f>
        <v>26990</v>
      </c>
      <c r="E26" s="7">
        <f t="shared" ref="E26:F26" si="1">SUM(E6:E25)</f>
        <v>33027.599999999999</v>
      </c>
      <c r="F26" s="7">
        <f t="shared" si="1"/>
        <v>10977.599999999999</v>
      </c>
    </row>
  </sheetData>
  <mergeCells count="1">
    <mergeCell ref="A1:F1"/>
  </mergeCells>
  <printOptions horizontalCentered="1"/>
  <pageMargins left="0.7" right="0.7" top="0.25" bottom="0.2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39"/>
  <sheetViews>
    <sheetView topLeftCell="A19" workbookViewId="0">
      <selection activeCell="E24" sqref="E24"/>
    </sheetView>
  </sheetViews>
  <sheetFormatPr baseColWidth="10" defaultColWidth="8.83203125" defaultRowHeight="15" x14ac:dyDescent="0"/>
  <cols>
    <col min="1" max="1" width="4.5" style="1" customWidth="1"/>
    <col min="2" max="2" width="6.33203125" style="1" customWidth="1"/>
    <col min="3" max="3" width="33.83203125" style="1" customWidth="1"/>
    <col min="4" max="4" width="15" style="3" customWidth="1"/>
    <col min="5" max="5" width="14" style="3" customWidth="1"/>
    <col min="6" max="6" width="14.5" style="3" customWidth="1"/>
    <col min="7" max="7" width="8.83203125" style="3"/>
    <col min="8" max="16384" width="8.83203125" style="1"/>
  </cols>
  <sheetData>
    <row r="1" spans="1:9">
      <c r="A1" s="21" t="s">
        <v>83</v>
      </c>
      <c r="B1" s="21"/>
      <c r="C1" s="21"/>
      <c r="D1" s="21"/>
      <c r="E1" s="21"/>
      <c r="F1" s="21"/>
    </row>
    <row r="4" spans="1:9">
      <c r="D4" s="5" t="s">
        <v>75</v>
      </c>
      <c r="E4" s="5" t="s">
        <v>76</v>
      </c>
      <c r="F4" s="5" t="s">
        <v>78</v>
      </c>
    </row>
    <row r="6" spans="1:9" s="3" customFormat="1">
      <c r="A6" s="1" t="s">
        <v>44</v>
      </c>
      <c r="B6" s="1"/>
      <c r="C6" s="1"/>
      <c r="H6" s="1"/>
      <c r="I6" s="1"/>
    </row>
    <row r="7" spans="1:9" s="3" customFormat="1">
      <c r="A7" s="1"/>
      <c r="B7" s="1" t="s">
        <v>54</v>
      </c>
      <c r="C7" s="1"/>
      <c r="H7" s="1"/>
      <c r="I7" s="1"/>
    </row>
    <row r="8" spans="1:9" s="3" customFormat="1">
      <c r="A8" s="1"/>
      <c r="B8" s="1"/>
      <c r="C8" s="4" t="s">
        <v>13</v>
      </c>
      <c r="D8" s="3">
        <f>+'Budget 12-13 '!E28</f>
        <v>0</v>
      </c>
      <c r="F8" s="3">
        <f>+D8-E8</f>
        <v>0</v>
      </c>
      <c r="H8" s="1"/>
      <c r="I8" s="1"/>
    </row>
    <row r="9" spans="1:9" s="3" customFormat="1">
      <c r="A9" s="1"/>
      <c r="B9" s="1"/>
      <c r="C9" s="4" t="s">
        <v>30</v>
      </c>
      <c r="D9" s="3">
        <f>+'Budget 12-13 '!E29</f>
        <v>500</v>
      </c>
      <c r="F9" s="3">
        <f t="shared" ref="F9:F37" si="0">+D9-E9</f>
        <v>500</v>
      </c>
      <c r="H9" s="1"/>
      <c r="I9" s="1"/>
    </row>
    <row r="10" spans="1:9" s="3" customFormat="1">
      <c r="A10" s="1"/>
      <c r="B10" s="1"/>
      <c r="C10" s="4" t="s">
        <v>45</v>
      </c>
      <c r="D10" s="3">
        <f>+'Budget 12-13 '!E30</f>
        <v>300</v>
      </c>
      <c r="F10" s="3">
        <f t="shared" si="0"/>
        <v>300</v>
      </c>
      <c r="H10" s="1"/>
      <c r="I10" s="1"/>
    </row>
    <row r="12" spans="1:9" s="3" customFormat="1">
      <c r="A12" s="1"/>
      <c r="B12" s="1" t="s">
        <v>55</v>
      </c>
      <c r="C12" s="1"/>
      <c r="H12" s="1"/>
      <c r="I12" s="1"/>
    </row>
    <row r="13" spans="1:9" s="3" customFormat="1">
      <c r="A13" s="1"/>
      <c r="B13" s="1"/>
      <c r="C13" s="4" t="s">
        <v>14</v>
      </c>
      <c r="D13" s="3">
        <f>+'Budget 12-13 '!E33</f>
        <v>450</v>
      </c>
      <c r="F13" s="3">
        <f t="shared" si="0"/>
        <v>450</v>
      </c>
      <c r="H13" s="1"/>
      <c r="I13" s="1"/>
    </row>
    <row r="14" spans="1:9" s="3" customFormat="1">
      <c r="A14" s="1"/>
      <c r="B14" s="1"/>
      <c r="C14" s="4" t="s">
        <v>15</v>
      </c>
      <c r="D14" s="3">
        <f>+'Budget 12-13 '!E34</f>
        <v>50</v>
      </c>
      <c r="E14" s="3">
        <v>72</v>
      </c>
      <c r="F14" s="3">
        <f t="shared" si="0"/>
        <v>-22</v>
      </c>
      <c r="H14" s="1"/>
      <c r="I14" s="1"/>
    </row>
    <row r="15" spans="1:9" s="3" customFormat="1">
      <c r="A15" s="1"/>
      <c r="B15" s="1"/>
      <c r="C15" s="4" t="s">
        <v>46</v>
      </c>
      <c r="D15" s="3">
        <f>+'Budget 12-13 '!E35</f>
        <v>131</v>
      </c>
      <c r="E15" s="3">
        <v>131</v>
      </c>
      <c r="F15" s="3">
        <f t="shared" si="0"/>
        <v>0</v>
      </c>
      <c r="H15" s="1"/>
      <c r="I15" s="1"/>
    </row>
    <row r="16" spans="1:9" s="3" customFormat="1">
      <c r="A16" s="1"/>
      <c r="B16" s="1"/>
      <c r="C16" s="4" t="s">
        <v>58</v>
      </c>
      <c r="D16" s="3">
        <f>+'Budget 12-13 '!E36</f>
        <v>200</v>
      </c>
      <c r="E16" s="3">
        <v>27</v>
      </c>
      <c r="F16" s="3">
        <f t="shared" si="0"/>
        <v>173</v>
      </c>
      <c r="H16" s="1"/>
      <c r="I16" s="1"/>
    </row>
    <row r="17" spans="1:9" s="3" customFormat="1">
      <c r="A17" s="1"/>
      <c r="B17" s="1"/>
      <c r="C17" s="4" t="s">
        <v>47</v>
      </c>
      <c r="D17" s="3">
        <f>+'Budget 12-13 '!E37</f>
        <v>500</v>
      </c>
      <c r="F17" s="3">
        <f t="shared" si="0"/>
        <v>500</v>
      </c>
      <c r="H17" s="1"/>
      <c r="I17" s="1"/>
    </row>
    <row r="18" spans="1:9" s="3" customFormat="1">
      <c r="A18" s="1"/>
      <c r="B18" s="1"/>
      <c r="C18" s="4" t="s">
        <v>17</v>
      </c>
      <c r="D18" s="3">
        <f>+'Budget 12-13 '!E38</f>
        <v>100</v>
      </c>
      <c r="F18" s="3">
        <f t="shared" si="0"/>
        <v>100</v>
      </c>
      <c r="H18" s="1"/>
      <c r="I18" s="1"/>
    </row>
    <row r="19" spans="1:9" s="3" customFormat="1">
      <c r="A19" s="1"/>
      <c r="B19" s="1"/>
      <c r="C19" s="4" t="s">
        <v>48</v>
      </c>
      <c r="D19" s="3">
        <f>+'Budget 12-13 '!E39</f>
        <v>100</v>
      </c>
      <c r="F19" s="3">
        <f t="shared" si="0"/>
        <v>100</v>
      </c>
      <c r="H19" s="1"/>
      <c r="I19" s="1"/>
    </row>
    <row r="20" spans="1:9" s="3" customFormat="1">
      <c r="A20" s="1"/>
      <c r="B20" s="1"/>
      <c r="C20" s="4" t="s">
        <v>18</v>
      </c>
      <c r="D20" s="3">
        <f>+'Budget 12-13 '!E40</f>
        <v>100</v>
      </c>
      <c r="E20" s="3">
        <v>15.98</v>
      </c>
      <c r="F20" s="3">
        <f t="shared" si="0"/>
        <v>84.02</v>
      </c>
      <c r="H20" s="1"/>
      <c r="I20" s="1"/>
    </row>
    <row r="21" spans="1:9" s="3" customFormat="1">
      <c r="A21" s="1"/>
      <c r="B21" s="1"/>
      <c r="C21" s="4" t="s">
        <v>19</v>
      </c>
      <c r="D21" s="3">
        <f>+'Budget 12-13 '!E41</f>
        <v>250</v>
      </c>
      <c r="E21" s="3">
        <v>56.41</v>
      </c>
      <c r="F21" s="3">
        <f t="shared" si="0"/>
        <v>193.59</v>
      </c>
      <c r="H21" s="1"/>
      <c r="I21" s="1"/>
    </row>
    <row r="22" spans="1:9" s="3" customFormat="1">
      <c r="A22" s="1"/>
      <c r="B22" s="1"/>
      <c r="C22" s="4" t="s">
        <v>20</v>
      </c>
      <c r="D22" s="3">
        <f>+'Budget 12-13 '!E42</f>
        <v>275</v>
      </c>
      <c r="E22" s="3">
        <f>346-131</f>
        <v>215</v>
      </c>
      <c r="F22" s="3">
        <f t="shared" si="0"/>
        <v>60</v>
      </c>
      <c r="H22" s="1"/>
      <c r="I22" s="1"/>
    </row>
    <row r="23" spans="1:9" s="3" customFormat="1">
      <c r="A23" s="1"/>
      <c r="B23" s="1"/>
      <c r="C23" s="4" t="s">
        <v>21</v>
      </c>
      <c r="D23" s="3">
        <f>+'Budget 12-13 '!E43</f>
        <v>400</v>
      </c>
      <c r="E23" s="3">
        <v>400</v>
      </c>
      <c r="F23" s="3">
        <f t="shared" si="0"/>
        <v>0</v>
      </c>
      <c r="H23" s="1"/>
      <c r="I23" s="1"/>
    </row>
    <row r="24" spans="1:9" s="3" customFormat="1">
      <c r="A24" s="1"/>
      <c r="B24" s="1"/>
      <c r="C24" s="4" t="s">
        <v>22</v>
      </c>
      <c r="D24" s="3">
        <f>+'Budget 12-13 '!E44</f>
        <v>3000</v>
      </c>
      <c r="E24" s="3">
        <v>635</v>
      </c>
      <c r="F24" s="3">
        <f t="shared" si="0"/>
        <v>2365</v>
      </c>
      <c r="H24" s="1"/>
      <c r="I24" s="1"/>
    </row>
    <row r="25" spans="1:9" s="3" customFormat="1">
      <c r="A25" s="1"/>
      <c r="B25" s="1"/>
      <c r="C25" s="4" t="s">
        <v>23</v>
      </c>
      <c r="D25" s="3">
        <f>+'Budget 12-13 '!E45</f>
        <v>100</v>
      </c>
      <c r="F25" s="3">
        <f t="shared" si="0"/>
        <v>100</v>
      </c>
      <c r="H25" s="1"/>
      <c r="I25" s="1"/>
    </row>
    <row r="26" spans="1:9" s="3" customFormat="1">
      <c r="A26" s="1"/>
      <c r="B26" s="1"/>
      <c r="C26" s="4" t="s">
        <v>24</v>
      </c>
      <c r="D26" s="3">
        <f>+'Budget 12-13 '!E46</f>
        <v>100</v>
      </c>
      <c r="F26" s="3">
        <f t="shared" si="0"/>
        <v>100</v>
      </c>
      <c r="H26" s="1"/>
      <c r="I26" s="1"/>
    </row>
    <row r="27" spans="1:9" s="3" customFormat="1">
      <c r="A27" s="1"/>
      <c r="B27" s="1"/>
      <c r="C27" s="4" t="s">
        <v>25</v>
      </c>
      <c r="D27" s="3">
        <f>+'Budget 12-13 '!E47</f>
        <v>250</v>
      </c>
      <c r="E27" s="3">
        <f>30.64+481.71</f>
        <v>512.35</v>
      </c>
      <c r="F27" s="3">
        <f t="shared" si="0"/>
        <v>-262.35000000000002</v>
      </c>
      <c r="H27" s="1"/>
      <c r="I27" s="1"/>
    </row>
    <row r="28" spans="1:9" s="3" customFormat="1">
      <c r="A28" s="1"/>
      <c r="B28" s="1"/>
      <c r="C28" s="4" t="s">
        <v>26</v>
      </c>
      <c r="D28" s="3">
        <f>+'Budget 12-13 '!E48</f>
        <v>250</v>
      </c>
      <c r="F28" s="3">
        <f t="shared" si="0"/>
        <v>250</v>
      </c>
      <c r="H28" s="1"/>
      <c r="I28" s="1"/>
    </row>
    <row r="29" spans="1:9" s="3" customFormat="1">
      <c r="A29" s="1"/>
      <c r="B29" s="1"/>
      <c r="C29" s="4" t="s">
        <v>27</v>
      </c>
      <c r="D29" s="3">
        <f>+'Budget 12-13 '!E49</f>
        <v>1000</v>
      </c>
      <c r="F29" s="3">
        <f t="shared" si="0"/>
        <v>1000</v>
      </c>
      <c r="H29" s="1"/>
      <c r="I29" s="1"/>
    </row>
    <row r="30" spans="1:9" s="3" customFormat="1">
      <c r="A30" s="1"/>
      <c r="B30" s="1"/>
      <c r="C30" s="4" t="s">
        <v>28</v>
      </c>
      <c r="D30" s="3">
        <f>+'Budget 12-13 '!E50</f>
        <v>200</v>
      </c>
      <c r="F30" s="3">
        <f t="shared" si="0"/>
        <v>200</v>
      </c>
      <c r="H30" s="1"/>
      <c r="I30" s="1"/>
    </row>
    <row r="31" spans="1:9" s="3" customFormat="1">
      <c r="A31" s="1"/>
      <c r="B31" s="1"/>
      <c r="C31" s="4" t="s">
        <v>29</v>
      </c>
      <c r="D31" s="3">
        <f>+'Budget 12-13 '!E51</f>
        <v>100</v>
      </c>
      <c r="F31" s="3">
        <f t="shared" si="0"/>
        <v>100</v>
      </c>
      <c r="H31" s="1"/>
      <c r="I31" s="1"/>
    </row>
    <row r="32" spans="1:9" s="3" customFormat="1">
      <c r="A32" s="1"/>
      <c r="B32" s="1"/>
      <c r="C32" s="4" t="s">
        <v>31</v>
      </c>
      <c r="D32" s="3">
        <f>+'Budget 12-13 '!E52</f>
        <v>350</v>
      </c>
      <c r="E32" s="3">
        <v>19.38</v>
      </c>
      <c r="F32" s="3">
        <f t="shared" si="0"/>
        <v>330.62</v>
      </c>
      <c r="H32" s="1"/>
      <c r="I32" s="1"/>
    </row>
    <row r="33" spans="1:9" s="3" customFormat="1">
      <c r="A33" s="1"/>
      <c r="B33" s="1"/>
      <c r="C33" s="4" t="s">
        <v>32</v>
      </c>
      <c r="D33" s="3">
        <f>+'Budget 12-13 '!E53</f>
        <v>100</v>
      </c>
      <c r="F33" s="3">
        <f t="shared" si="0"/>
        <v>100</v>
      </c>
      <c r="H33" s="1"/>
      <c r="I33" s="1"/>
    </row>
    <row r="34" spans="1:9" s="3" customFormat="1">
      <c r="A34" s="1"/>
      <c r="B34" s="1"/>
      <c r="C34" s="4" t="s">
        <v>33</v>
      </c>
      <c r="D34" s="3">
        <f>+'Budget 12-13 '!E54</f>
        <v>3000</v>
      </c>
      <c r="E34" s="3">
        <v>972.67</v>
      </c>
      <c r="F34" s="3">
        <f t="shared" si="0"/>
        <v>2027.33</v>
      </c>
      <c r="H34" s="1"/>
      <c r="I34" s="1"/>
    </row>
    <row r="35" spans="1:9" s="3" customFormat="1">
      <c r="A35" s="1"/>
      <c r="B35" s="1"/>
      <c r="C35" s="4" t="s">
        <v>50</v>
      </c>
      <c r="D35" s="3">
        <f>+'Budget 12-13 '!E55</f>
        <v>100</v>
      </c>
      <c r="F35" s="3">
        <f t="shared" si="0"/>
        <v>100</v>
      </c>
      <c r="H35" s="1"/>
      <c r="I35" s="1"/>
    </row>
    <row r="36" spans="1:9" s="3" customFormat="1">
      <c r="A36" s="1"/>
      <c r="B36" s="1"/>
      <c r="C36" s="4" t="s">
        <v>34</v>
      </c>
      <c r="D36" s="3">
        <f>+'Budget 12-13 '!E56</f>
        <v>100</v>
      </c>
      <c r="F36" s="3">
        <f t="shared" si="0"/>
        <v>100</v>
      </c>
      <c r="H36" s="1"/>
      <c r="I36" s="1"/>
    </row>
    <row r="37" spans="1:9" s="3" customFormat="1">
      <c r="A37" s="1"/>
      <c r="B37" s="1"/>
      <c r="C37" s="4" t="s">
        <v>35</v>
      </c>
      <c r="D37" s="3">
        <f>+'Budget 12-13 '!E57</f>
        <v>3500</v>
      </c>
      <c r="F37" s="3">
        <f t="shared" si="0"/>
        <v>3500</v>
      </c>
      <c r="H37" s="1"/>
      <c r="I37" s="1"/>
    </row>
    <row r="38" spans="1:9" s="3" customFormat="1">
      <c r="A38" s="1"/>
      <c r="B38" s="1"/>
      <c r="C38" s="4"/>
      <c r="H38" s="1"/>
      <c r="I38" s="1"/>
    </row>
    <row r="39" spans="1:9" s="3" customFormat="1">
      <c r="A39" s="6" t="s">
        <v>77</v>
      </c>
      <c r="B39" s="6"/>
      <c r="C39" s="6"/>
      <c r="D39" s="7">
        <f>SUM(D8:D38)</f>
        <v>15506</v>
      </c>
      <c r="E39" s="7">
        <f t="shared" ref="E39:F39" si="1">SUM(E8:E38)</f>
        <v>3056.79</v>
      </c>
      <c r="F39" s="7">
        <f t="shared" si="1"/>
        <v>12449.21</v>
      </c>
      <c r="H39" s="1"/>
      <c r="I39" s="1"/>
    </row>
  </sheetData>
  <mergeCells count="1">
    <mergeCell ref="A1:F1"/>
  </mergeCells>
  <printOptions horizontalCentered="1"/>
  <pageMargins left="0.7" right="0.7" top="0.25" bottom="0.2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61"/>
  <sheetViews>
    <sheetView tabSelected="1" topLeftCell="A8" workbookViewId="0">
      <selection activeCell="E29" sqref="E29"/>
    </sheetView>
  </sheetViews>
  <sheetFormatPr baseColWidth="10" defaultColWidth="8.83203125" defaultRowHeight="15" x14ac:dyDescent="0"/>
  <cols>
    <col min="1" max="1" width="4.5" style="1" customWidth="1"/>
    <col min="2" max="2" width="6.33203125" style="1" customWidth="1"/>
    <col min="3" max="3" width="33.83203125" style="1" customWidth="1"/>
    <col min="4" max="4" width="11.1640625" style="3" customWidth="1"/>
    <col min="5" max="5" width="11.6640625" style="3" customWidth="1"/>
    <col min="6" max="6" width="15" style="3" customWidth="1"/>
    <col min="7" max="9" width="8.83203125" style="3"/>
    <col min="10" max="16384" width="8.83203125" style="1"/>
  </cols>
  <sheetData>
    <row r="1" spans="1:6">
      <c r="A1" s="21" t="s">
        <v>81</v>
      </c>
      <c r="B1" s="21"/>
      <c r="C1" s="21"/>
      <c r="D1" s="21"/>
      <c r="E1" s="21"/>
      <c r="F1" s="21"/>
    </row>
    <row r="4" spans="1:6">
      <c r="D4" s="10" t="s">
        <v>0</v>
      </c>
      <c r="E4" s="5" t="s">
        <v>37</v>
      </c>
      <c r="F4" s="5" t="s">
        <v>51</v>
      </c>
    </row>
    <row r="5" spans="1:6">
      <c r="A5" s="1" t="s">
        <v>42</v>
      </c>
      <c r="D5" s="2"/>
    </row>
    <row r="6" spans="1:6">
      <c r="C6" s="4" t="s">
        <v>3</v>
      </c>
      <c r="D6" s="2">
        <v>16500</v>
      </c>
      <c r="E6" s="3">
        <v>10000</v>
      </c>
      <c r="F6" s="3">
        <f>+D6-E6</f>
        <v>6500</v>
      </c>
    </row>
    <row r="7" spans="1:6">
      <c r="C7" s="4" t="s">
        <v>6</v>
      </c>
      <c r="D7" s="2">
        <v>15000</v>
      </c>
      <c r="E7" s="3">
        <v>10500</v>
      </c>
      <c r="F7" s="3">
        <f t="shared" ref="F7:F8" si="0">+D7-E7</f>
        <v>4500</v>
      </c>
    </row>
    <row r="8" spans="1:6">
      <c r="C8" s="4" t="s">
        <v>9</v>
      </c>
      <c r="D8" s="2">
        <v>12000</v>
      </c>
      <c r="E8" s="3">
        <v>1500</v>
      </c>
      <c r="F8" s="3">
        <f t="shared" si="0"/>
        <v>10500</v>
      </c>
    </row>
    <row r="9" spans="1:6">
      <c r="D9" s="2"/>
    </row>
    <row r="10" spans="1:6">
      <c r="A10" s="1" t="s">
        <v>38</v>
      </c>
      <c r="D10" s="2"/>
    </row>
    <row r="11" spans="1:6">
      <c r="C11" s="4" t="s">
        <v>56</v>
      </c>
      <c r="D11" s="2">
        <v>700</v>
      </c>
      <c r="E11" s="3">
        <v>1000</v>
      </c>
      <c r="F11" s="3">
        <f t="shared" ref="F11:F15" si="1">+D11-E11</f>
        <v>-300</v>
      </c>
    </row>
    <row r="12" spans="1:6">
      <c r="C12" s="4" t="s">
        <v>40</v>
      </c>
      <c r="D12" s="2">
        <v>700</v>
      </c>
      <c r="E12" s="3">
        <v>450</v>
      </c>
      <c r="F12" s="3">
        <f t="shared" si="1"/>
        <v>250</v>
      </c>
    </row>
    <row r="13" spans="1:6">
      <c r="C13" s="4" t="s">
        <v>11</v>
      </c>
      <c r="D13" s="2">
        <v>1500</v>
      </c>
      <c r="E13" s="3">
        <v>1000</v>
      </c>
      <c r="F13" s="3">
        <f t="shared" si="1"/>
        <v>500</v>
      </c>
    </row>
    <row r="14" spans="1:6">
      <c r="C14" s="4" t="s">
        <v>12</v>
      </c>
      <c r="D14" s="2">
        <v>800</v>
      </c>
      <c r="E14" s="3">
        <v>600</v>
      </c>
      <c r="F14" s="3">
        <f t="shared" si="1"/>
        <v>200</v>
      </c>
    </row>
    <row r="15" spans="1:6">
      <c r="C15" s="4" t="s">
        <v>39</v>
      </c>
      <c r="D15" s="2">
        <v>1000</v>
      </c>
      <c r="E15" s="3">
        <v>1000</v>
      </c>
      <c r="F15" s="3">
        <f t="shared" si="1"/>
        <v>0</v>
      </c>
    </row>
    <row r="17" spans="1:6">
      <c r="A17" s="1" t="s">
        <v>41</v>
      </c>
    </row>
    <row r="18" spans="1:6">
      <c r="C18" s="4" t="s">
        <v>1</v>
      </c>
      <c r="D18" s="3">
        <v>250</v>
      </c>
      <c r="F18" s="3">
        <f t="shared" ref="F18:F24" si="2">+D18-E18</f>
        <v>250</v>
      </c>
    </row>
    <row r="19" spans="1:6">
      <c r="C19" s="4" t="s">
        <v>2</v>
      </c>
      <c r="D19" s="3">
        <v>1800</v>
      </c>
      <c r="F19" s="3">
        <f t="shared" si="2"/>
        <v>1800</v>
      </c>
    </row>
    <row r="20" spans="1:6">
      <c r="C20" s="4" t="s">
        <v>5</v>
      </c>
      <c r="D20" s="3">
        <v>100</v>
      </c>
      <c r="F20" s="3">
        <f t="shared" si="2"/>
        <v>100</v>
      </c>
    </row>
    <row r="21" spans="1:6">
      <c r="C21" s="4" t="s">
        <v>7</v>
      </c>
      <c r="D21" s="3">
        <v>500</v>
      </c>
      <c r="F21" s="3">
        <f t="shared" si="2"/>
        <v>500</v>
      </c>
    </row>
    <row r="22" spans="1:6">
      <c r="C22" s="4" t="s">
        <v>8</v>
      </c>
      <c r="D22" s="3">
        <v>0</v>
      </c>
      <c r="F22" s="3">
        <f t="shared" si="2"/>
        <v>0</v>
      </c>
    </row>
    <row r="23" spans="1:6">
      <c r="C23" s="4"/>
    </row>
    <row r="24" spans="1:6">
      <c r="A24" s="6" t="s">
        <v>43</v>
      </c>
      <c r="B24" s="6"/>
      <c r="C24" s="6"/>
      <c r="D24" s="7">
        <f>SUM(D6:D23)</f>
        <v>50850</v>
      </c>
      <c r="E24" s="7">
        <f>SUM(E6:E23)</f>
        <v>26050</v>
      </c>
      <c r="F24" s="7">
        <f t="shared" si="2"/>
        <v>24800</v>
      </c>
    </row>
    <row r="26" spans="1:6">
      <c r="A26" s="1" t="s">
        <v>44</v>
      </c>
    </row>
    <row r="27" spans="1:6">
      <c r="B27" s="1" t="s">
        <v>54</v>
      </c>
    </row>
    <row r="28" spans="1:6">
      <c r="C28" s="4" t="s">
        <v>13</v>
      </c>
      <c r="D28" s="2">
        <v>0</v>
      </c>
      <c r="E28" s="3">
        <v>0</v>
      </c>
      <c r="F28" s="3">
        <f>+D28-E28</f>
        <v>0</v>
      </c>
    </row>
    <row r="29" spans="1:6">
      <c r="C29" s="4" t="s">
        <v>30</v>
      </c>
      <c r="D29" s="2">
        <v>0</v>
      </c>
      <c r="E29" s="3">
        <v>500</v>
      </c>
      <c r="F29" s="3">
        <f>+D29-E29</f>
        <v>-500</v>
      </c>
    </row>
    <row r="30" spans="1:6">
      <c r="C30" s="4" t="s">
        <v>45</v>
      </c>
      <c r="D30" s="2">
        <v>0</v>
      </c>
      <c r="E30" s="3">
        <v>300</v>
      </c>
      <c r="F30" s="3">
        <f>+D30-E30</f>
        <v>-300</v>
      </c>
    </row>
    <row r="32" spans="1:6">
      <c r="B32" s="1" t="s">
        <v>55</v>
      </c>
    </row>
    <row r="33" spans="3:8">
      <c r="C33" s="4" t="s">
        <v>14</v>
      </c>
      <c r="D33" s="11">
        <v>0</v>
      </c>
      <c r="E33" s="3">
        <v>450</v>
      </c>
      <c r="F33" s="3">
        <f t="shared" ref="F33:F59" si="3">+D33-E33</f>
        <v>-450</v>
      </c>
      <c r="H33" s="4"/>
    </row>
    <row r="34" spans="3:8">
      <c r="C34" s="4" t="s">
        <v>15</v>
      </c>
      <c r="D34" s="11">
        <v>0</v>
      </c>
      <c r="E34" s="3">
        <v>50</v>
      </c>
      <c r="F34" s="3">
        <f t="shared" si="3"/>
        <v>-50</v>
      </c>
      <c r="H34" s="4"/>
    </row>
    <row r="35" spans="3:8">
      <c r="C35" s="4" t="s">
        <v>46</v>
      </c>
      <c r="D35" s="11">
        <v>0</v>
      </c>
      <c r="E35" s="3">
        <v>131</v>
      </c>
      <c r="F35" s="3">
        <f t="shared" si="3"/>
        <v>-131</v>
      </c>
      <c r="H35" s="4"/>
    </row>
    <row r="36" spans="3:8">
      <c r="C36" s="4" t="s">
        <v>58</v>
      </c>
      <c r="D36" s="11">
        <v>0</v>
      </c>
      <c r="E36" s="3">
        <v>200</v>
      </c>
      <c r="F36" s="3">
        <f t="shared" si="3"/>
        <v>-200</v>
      </c>
      <c r="H36" s="4"/>
    </row>
    <row r="37" spans="3:8">
      <c r="C37" s="4" t="s">
        <v>47</v>
      </c>
      <c r="D37" s="11">
        <v>0</v>
      </c>
      <c r="E37" s="3">
        <v>500</v>
      </c>
      <c r="F37" s="3">
        <f t="shared" si="3"/>
        <v>-500</v>
      </c>
      <c r="H37" s="4"/>
    </row>
    <row r="38" spans="3:8">
      <c r="C38" s="4" t="s">
        <v>17</v>
      </c>
      <c r="D38" s="11">
        <v>0</v>
      </c>
      <c r="E38" s="3">
        <v>100</v>
      </c>
      <c r="F38" s="3">
        <f t="shared" si="3"/>
        <v>-100</v>
      </c>
      <c r="H38" s="4"/>
    </row>
    <row r="39" spans="3:8">
      <c r="C39" s="4" t="s">
        <v>48</v>
      </c>
      <c r="D39" s="11">
        <v>0</v>
      </c>
      <c r="E39" s="3">
        <v>100</v>
      </c>
      <c r="F39" s="3">
        <f t="shared" si="3"/>
        <v>-100</v>
      </c>
      <c r="H39" s="4"/>
    </row>
    <row r="40" spans="3:8">
      <c r="C40" s="4" t="s">
        <v>18</v>
      </c>
      <c r="D40" s="11">
        <v>0</v>
      </c>
      <c r="E40" s="3">
        <v>100</v>
      </c>
      <c r="F40" s="3">
        <f t="shared" si="3"/>
        <v>-100</v>
      </c>
      <c r="H40" s="4"/>
    </row>
    <row r="41" spans="3:8">
      <c r="C41" s="4" t="s">
        <v>19</v>
      </c>
      <c r="D41" s="11">
        <v>0</v>
      </c>
      <c r="E41" s="3">
        <v>250</v>
      </c>
      <c r="F41" s="3">
        <f t="shared" si="3"/>
        <v>-250</v>
      </c>
      <c r="H41" s="4"/>
    </row>
    <row r="42" spans="3:8">
      <c r="C42" s="4" t="s">
        <v>20</v>
      </c>
      <c r="D42" s="11">
        <v>0</v>
      </c>
      <c r="E42" s="3">
        <v>275</v>
      </c>
      <c r="F42" s="3">
        <f t="shared" si="3"/>
        <v>-275</v>
      </c>
      <c r="H42" s="4"/>
    </row>
    <row r="43" spans="3:8">
      <c r="C43" s="4" t="s">
        <v>21</v>
      </c>
      <c r="D43" s="11">
        <v>0</v>
      </c>
      <c r="E43" s="3">
        <v>400</v>
      </c>
      <c r="F43" s="3">
        <f t="shared" si="3"/>
        <v>-400</v>
      </c>
      <c r="H43" s="4"/>
    </row>
    <row r="44" spans="3:8">
      <c r="C44" s="4" t="s">
        <v>22</v>
      </c>
      <c r="D44" s="11">
        <v>0</v>
      </c>
      <c r="E44" s="3">
        <v>3000</v>
      </c>
      <c r="F44" s="3">
        <f t="shared" si="3"/>
        <v>-3000</v>
      </c>
      <c r="H44" s="4"/>
    </row>
    <row r="45" spans="3:8">
      <c r="C45" s="4" t="s">
        <v>23</v>
      </c>
      <c r="D45" s="11">
        <v>0</v>
      </c>
      <c r="E45" s="3">
        <v>100</v>
      </c>
      <c r="F45" s="3">
        <f t="shared" si="3"/>
        <v>-100</v>
      </c>
      <c r="H45" s="4"/>
    </row>
    <row r="46" spans="3:8">
      <c r="C46" s="4" t="s">
        <v>24</v>
      </c>
      <c r="D46" s="11">
        <v>0</v>
      </c>
      <c r="E46" s="3">
        <v>100</v>
      </c>
      <c r="F46" s="3">
        <f t="shared" si="3"/>
        <v>-100</v>
      </c>
      <c r="H46" s="4"/>
    </row>
    <row r="47" spans="3:8">
      <c r="C47" s="4" t="s">
        <v>25</v>
      </c>
      <c r="D47" s="11">
        <v>0</v>
      </c>
      <c r="E47" s="3">
        <v>250</v>
      </c>
      <c r="F47" s="3">
        <f t="shared" si="3"/>
        <v>-250</v>
      </c>
      <c r="H47" s="4"/>
    </row>
    <row r="48" spans="3:8">
      <c r="C48" s="4" t="s">
        <v>26</v>
      </c>
      <c r="D48" s="11">
        <v>0</v>
      </c>
      <c r="E48" s="3">
        <v>250</v>
      </c>
      <c r="F48" s="3">
        <f t="shared" si="3"/>
        <v>-250</v>
      </c>
      <c r="H48" s="4"/>
    </row>
    <row r="49" spans="1:8">
      <c r="C49" s="4" t="s">
        <v>27</v>
      </c>
      <c r="D49" s="11">
        <v>0</v>
      </c>
      <c r="E49" s="3">
        <v>1000</v>
      </c>
      <c r="F49" s="3">
        <f t="shared" si="3"/>
        <v>-1000</v>
      </c>
      <c r="H49" s="4"/>
    </row>
    <row r="50" spans="1:8">
      <c r="C50" s="4" t="s">
        <v>28</v>
      </c>
      <c r="D50" s="11">
        <v>0</v>
      </c>
      <c r="E50" s="3">
        <v>200</v>
      </c>
      <c r="F50" s="3">
        <f t="shared" si="3"/>
        <v>-200</v>
      </c>
      <c r="H50" s="4"/>
    </row>
    <row r="51" spans="1:8">
      <c r="C51" s="4" t="s">
        <v>29</v>
      </c>
      <c r="D51" s="11">
        <v>0</v>
      </c>
      <c r="E51" s="3">
        <v>100</v>
      </c>
      <c r="F51" s="3">
        <f t="shared" si="3"/>
        <v>-100</v>
      </c>
      <c r="H51" s="4"/>
    </row>
    <row r="52" spans="1:8">
      <c r="C52" s="4" t="s">
        <v>31</v>
      </c>
      <c r="D52" s="11">
        <v>0</v>
      </c>
      <c r="E52" s="3">
        <v>350</v>
      </c>
      <c r="F52" s="3">
        <f t="shared" si="3"/>
        <v>-350</v>
      </c>
      <c r="H52" s="4"/>
    </row>
    <row r="53" spans="1:8">
      <c r="C53" s="4" t="s">
        <v>32</v>
      </c>
      <c r="D53" s="11">
        <v>0</v>
      </c>
      <c r="E53" s="3">
        <v>100</v>
      </c>
      <c r="F53" s="3">
        <f t="shared" si="3"/>
        <v>-100</v>
      </c>
      <c r="H53" s="4"/>
    </row>
    <row r="54" spans="1:8">
      <c r="C54" s="4" t="s">
        <v>33</v>
      </c>
      <c r="D54" s="11">
        <v>0</v>
      </c>
      <c r="E54" s="3">
        <v>3000</v>
      </c>
      <c r="F54" s="3">
        <f t="shared" si="3"/>
        <v>-3000</v>
      </c>
      <c r="H54" s="4"/>
    </row>
    <row r="55" spans="1:8">
      <c r="C55" s="4" t="s">
        <v>50</v>
      </c>
      <c r="D55" s="11">
        <v>0</v>
      </c>
      <c r="E55" s="3">
        <v>100</v>
      </c>
      <c r="F55" s="3">
        <f t="shared" si="3"/>
        <v>-100</v>
      </c>
      <c r="H55" s="4"/>
    </row>
    <row r="56" spans="1:8">
      <c r="C56" s="4" t="s">
        <v>34</v>
      </c>
      <c r="D56" s="11">
        <v>0</v>
      </c>
      <c r="E56" s="3">
        <v>100</v>
      </c>
      <c r="F56" s="3">
        <f t="shared" si="3"/>
        <v>-100</v>
      </c>
      <c r="H56" s="4"/>
    </row>
    <row r="57" spans="1:8">
      <c r="C57" s="4" t="s">
        <v>35</v>
      </c>
      <c r="D57" s="11">
        <v>0</v>
      </c>
      <c r="E57" s="3">
        <v>3500</v>
      </c>
      <c r="F57" s="3">
        <f t="shared" si="3"/>
        <v>-3500</v>
      </c>
      <c r="H57" s="4"/>
    </row>
    <row r="58" spans="1:8">
      <c r="C58" s="4"/>
      <c r="D58" s="4"/>
      <c r="H58" s="4"/>
    </row>
    <row r="59" spans="1:8">
      <c r="A59" s="6" t="s">
        <v>52</v>
      </c>
      <c r="B59" s="6"/>
      <c r="C59" s="6"/>
      <c r="D59" s="7">
        <f>SUM(D28:D57)</f>
        <v>0</v>
      </c>
      <c r="E59" s="7">
        <f>SUM(E28:E57)</f>
        <v>15506</v>
      </c>
      <c r="F59" s="7">
        <f t="shared" si="3"/>
        <v>-15506</v>
      </c>
    </row>
    <row r="61" spans="1:8">
      <c r="A61" s="8" t="s">
        <v>82</v>
      </c>
      <c r="B61" s="8"/>
      <c r="C61" s="8"/>
      <c r="D61" s="9"/>
      <c r="E61" s="9"/>
      <c r="F61" s="9">
        <f>+F24+F59</f>
        <v>9294</v>
      </c>
    </row>
  </sheetData>
  <mergeCells count="1">
    <mergeCell ref="A1:F1"/>
  </mergeCells>
  <printOptions horizontalCentered="1"/>
  <pageMargins left="0.7" right="0.7" top="0.25" bottom="0.25" header="0.3" footer="0.3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50"/>
  <sheetViews>
    <sheetView topLeftCell="A13" workbookViewId="0">
      <selection activeCell="D25" sqref="D25"/>
    </sheetView>
  </sheetViews>
  <sheetFormatPr baseColWidth="10" defaultColWidth="8.83203125" defaultRowHeight="15" x14ac:dyDescent="0"/>
  <cols>
    <col min="1" max="1" width="4.5" style="1" customWidth="1"/>
    <col min="2" max="2" width="6.33203125" style="1" customWidth="1"/>
    <col min="3" max="3" width="33.83203125" style="1" customWidth="1"/>
    <col min="4" max="4" width="13.6640625" style="3" customWidth="1"/>
    <col min="5" max="5" width="13.83203125" style="3" customWidth="1"/>
    <col min="6" max="6" width="13.1640625" style="3" customWidth="1"/>
    <col min="7" max="7" width="8.83203125" style="3"/>
    <col min="8" max="16384" width="8.83203125" style="1"/>
  </cols>
  <sheetData>
    <row r="1" spans="1:6">
      <c r="A1" s="21" t="s">
        <v>53</v>
      </c>
      <c r="B1" s="21"/>
      <c r="C1" s="21"/>
      <c r="D1" s="21"/>
      <c r="E1" s="21"/>
      <c r="F1" s="21"/>
    </row>
    <row r="3" spans="1:6">
      <c r="D3" s="5" t="s">
        <v>66</v>
      </c>
      <c r="E3" s="5" t="s">
        <v>67</v>
      </c>
      <c r="F3" s="5" t="s">
        <v>68</v>
      </c>
    </row>
    <row r="4" spans="1:6">
      <c r="D4" s="5" t="s">
        <v>37</v>
      </c>
      <c r="E4" s="5" t="s">
        <v>37</v>
      </c>
      <c r="F4" s="5" t="s">
        <v>37</v>
      </c>
    </row>
    <row r="5" spans="1:6" s="3" customFormat="1">
      <c r="B5" s="1" t="s">
        <v>61</v>
      </c>
      <c r="C5" s="1"/>
    </row>
    <row r="6" spans="1:6" s="3" customFormat="1">
      <c r="A6" s="1"/>
      <c r="B6" s="1"/>
      <c r="C6" s="4" t="s">
        <v>14</v>
      </c>
      <c r="D6" s="3">
        <v>450</v>
      </c>
      <c r="E6" s="3">
        <v>450</v>
      </c>
      <c r="F6" s="3">
        <v>450</v>
      </c>
    </row>
    <row r="7" spans="1:6" s="3" customFormat="1">
      <c r="A7" s="1"/>
      <c r="B7" s="1"/>
      <c r="C7" s="4" t="s">
        <v>15</v>
      </c>
      <c r="D7" s="3">
        <v>50</v>
      </c>
      <c r="E7" s="3">
        <v>50</v>
      </c>
      <c r="F7" s="3">
        <v>50</v>
      </c>
    </row>
    <row r="8" spans="1:6" s="3" customFormat="1">
      <c r="A8" s="1"/>
      <c r="B8" s="1"/>
      <c r="C8" s="4" t="s">
        <v>46</v>
      </c>
      <c r="D8" s="3">
        <v>131</v>
      </c>
      <c r="E8" s="3">
        <v>131</v>
      </c>
      <c r="F8" s="3">
        <v>131</v>
      </c>
    </row>
    <row r="9" spans="1:6" s="3" customFormat="1">
      <c r="A9" s="1"/>
      <c r="B9" s="1"/>
      <c r="C9" s="4" t="s">
        <v>47</v>
      </c>
      <c r="D9" s="3">
        <v>500</v>
      </c>
      <c r="E9" s="3">
        <v>500</v>
      </c>
      <c r="F9" s="3">
        <v>500</v>
      </c>
    </row>
    <row r="10" spans="1:6" s="3" customFormat="1">
      <c r="A10" s="1"/>
      <c r="B10" s="1"/>
      <c r="C10" s="4" t="s">
        <v>19</v>
      </c>
      <c r="D10" s="3">
        <v>250</v>
      </c>
      <c r="E10" s="3">
        <v>250</v>
      </c>
      <c r="F10" s="3">
        <v>250</v>
      </c>
    </row>
    <row r="11" spans="1:6" s="3" customFormat="1">
      <c r="A11" s="1"/>
      <c r="B11" s="1"/>
      <c r="C11" s="4" t="s">
        <v>20</v>
      </c>
      <c r="D11" s="3">
        <v>275</v>
      </c>
      <c r="E11" s="3">
        <v>275</v>
      </c>
      <c r="F11" s="3">
        <v>275</v>
      </c>
    </row>
    <row r="12" spans="1:6" s="3" customFormat="1">
      <c r="A12" s="1"/>
      <c r="B12" s="1"/>
      <c r="C12" s="4" t="s">
        <v>21</v>
      </c>
      <c r="D12" s="3">
        <v>400</v>
      </c>
      <c r="E12" s="3">
        <v>400</v>
      </c>
      <c r="F12" s="3">
        <v>400</v>
      </c>
    </row>
    <row r="13" spans="1:6" s="3" customFormat="1">
      <c r="A13" s="1"/>
      <c r="B13" s="1"/>
      <c r="C13" s="4" t="s">
        <v>25</v>
      </c>
      <c r="D13" s="3">
        <v>500</v>
      </c>
      <c r="E13" s="3">
        <v>500</v>
      </c>
      <c r="F13" s="3">
        <v>500</v>
      </c>
    </row>
    <row r="14" spans="1:6" s="3" customFormat="1">
      <c r="A14" s="1"/>
      <c r="B14" s="1"/>
      <c r="C14" s="4" t="s">
        <v>26</v>
      </c>
      <c r="D14" s="3">
        <v>500</v>
      </c>
      <c r="E14" s="3">
        <v>500</v>
      </c>
      <c r="F14" s="3">
        <v>500</v>
      </c>
    </row>
    <row r="15" spans="1:6" s="3" customFormat="1">
      <c r="A15" s="1"/>
      <c r="B15" s="1"/>
      <c r="C15" s="4" t="s">
        <v>27</v>
      </c>
      <c r="D15" s="3">
        <v>1000</v>
      </c>
      <c r="E15" s="3">
        <v>1000</v>
      </c>
      <c r="F15" s="3">
        <v>1000</v>
      </c>
    </row>
    <row r="16" spans="1:6" s="3" customFormat="1">
      <c r="A16" s="1"/>
      <c r="B16" s="1"/>
      <c r="C16" s="4" t="s">
        <v>31</v>
      </c>
      <c r="D16" s="3">
        <v>100</v>
      </c>
      <c r="E16" s="3">
        <v>100</v>
      </c>
      <c r="F16" s="3">
        <v>100</v>
      </c>
    </row>
    <row r="17" spans="1:6" s="3" customFormat="1">
      <c r="A17" s="1"/>
      <c r="B17" s="1"/>
      <c r="C17" s="4" t="s">
        <v>32</v>
      </c>
      <c r="D17" s="3">
        <v>100</v>
      </c>
      <c r="E17" s="3">
        <v>100</v>
      </c>
      <c r="F17" s="3">
        <v>100</v>
      </c>
    </row>
    <row r="18" spans="1:6" s="3" customFormat="1">
      <c r="A18" s="1"/>
      <c r="B18" s="1"/>
      <c r="C18" s="12" t="s">
        <v>35</v>
      </c>
      <c r="D18" s="13">
        <v>3500</v>
      </c>
      <c r="E18" s="13">
        <v>3500</v>
      </c>
      <c r="F18" s="13">
        <v>3500</v>
      </c>
    </row>
    <row r="19" spans="1:6" s="3" customFormat="1">
      <c r="A19" s="1"/>
      <c r="B19" s="1"/>
      <c r="C19" s="16" t="s">
        <v>64</v>
      </c>
      <c r="D19" s="17">
        <f>SUM(D6:D18)</f>
        <v>7756</v>
      </c>
      <c r="E19" s="17">
        <f t="shared" ref="E19:F19" si="0">SUM(E6:E18)</f>
        <v>7756</v>
      </c>
      <c r="F19" s="17">
        <f t="shared" si="0"/>
        <v>7756</v>
      </c>
    </row>
    <row r="20" spans="1:6">
      <c r="B20" s="1" t="s">
        <v>62</v>
      </c>
    </row>
    <row r="21" spans="1:6">
      <c r="C21" s="4" t="s">
        <v>58</v>
      </c>
      <c r="D21" s="3">
        <v>0</v>
      </c>
      <c r="E21" s="3">
        <f>+D21/2</f>
        <v>0</v>
      </c>
      <c r="F21" s="3">
        <v>0</v>
      </c>
    </row>
    <row r="22" spans="1:6">
      <c r="C22" s="4" t="s">
        <v>59</v>
      </c>
      <c r="D22" s="3">
        <v>0</v>
      </c>
      <c r="E22" s="3">
        <f t="shared" ref="E22:E37" si="1">+D22/2</f>
        <v>0</v>
      </c>
      <c r="F22" s="3">
        <v>0</v>
      </c>
    </row>
    <row r="23" spans="1:6">
      <c r="C23" s="4" t="s">
        <v>16</v>
      </c>
      <c r="D23" s="3">
        <v>0</v>
      </c>
      <c r="E23" s="3">
        <f t="shared" si="1"/>
        <v>0</v>
      </c>
      <c r="F23" s="3">
        <v>0</v>
      </c>
    </row>
    <row r="24" spans="1:6">
      <c r="C24" s="4" t="s">
        <v>17</v>
      </c>
      <c r="D24" s="3">
        <v>100</v>
      </c>
      <c r="E24" s="3">
        <f t="shared" si="1"/>
        <v>50</v>
      </c>
      <c r="F24" s="3">
        <v>0</v>
      </c>
    </row>
    <row r="25" spans="1:6">
      <c r="C25" s="4" t="s">
        <v>48</v>
      </c>
      <c r="D25" s="3">
        <v>100</v>
      </c>
      <c r="E25" s="3">
        <f t="shared" si="1"/>
        <v>50</v>
      </c>
      <c r="F25" s="3">
        <v>0</v>
      </c>
    </row>
    <row r="26" spans="1:6">
      <c r="C26" s="4" t="s">
        <v>18</v>
      </c>
      <c r="D26" s="3">
        <v>100</v>
      </c>
      <c r="E26" s="3">
        <f t="shared" si="1"/>
        <v>50</v>
      </c>
      <c r="F26" s="3">
        <v>0</v>
      </c>
    </row>
    <row r="27" spans="1:6">
      <c r="C27" s="4" t="s">
        <v>57</v>
      </c>
      <c r="D27" s="3">
        <v>0</v>
      </c>
      <c r="E27" s="3">
        <f t="shared" si="1"/>
        <v>0</v>
      </c>
      <c r="F27" s="3">
        <v>0</v>
      </c>
    </row>
    <row r="28" spans="1:6">
      <c r="C28" s="4" t="s">
        <v>22</v>
      </c>
      <c r="D28" s="3">
        <v>3000</v>
      </c>
      <c r="E28" s="3">
        <v>3000</v>
      </c>
      <c r="F28" s="3">
        <v>3000</v>
      </c>
    </row>
    <row r="29" spans="1:6">
      <c r="C29" s="4" t="s">
        <v>23</v>
      </c>
      <c r="D29" s="3">
        <v>100</v>
      </c>
      <c r="E29" s="3">
        <f t="shared" si="1"/>
        <v>50</v>
      </c>
      <c r="F29" s="3">
        <v>0</v>
      </c>
    </row>
    <row r="30" spans="1:6">
      <c r="C30" s="4" t="s">
        <v>24</v>
      </c>
      <c r="D30" s="3">
        <v>100</v>
      </c>
      <c r="E30" s="3">
        <f t="shared" si="1"/>
        <v>50</v>
      </c>
      <c r="F30" s="3">
        <v>0</v>
      </c>
    </row>
    <row r="31" spans="1:6">
      <c r="C31" s="4" t="s">
        <v>60</v>
      </c>
      <c r="D31" s="3">
        <v>0</v>
      </c>
      <c r="E31" s="3">
        <f t="shared" si="1"/>
        <v>0</v>
      </c>
      <c r="F31" s="3">
        <v>0</v>
      </c>
    </row>
    <row r="32" spans="1:6">
      <c r="C32" s="4" t="s">
        <v>28</v>
      </c>
      <c r="D32" s="3">
        <v>200</v>
      </c>
      <c r="E32" s="3">
        <f t="shared" si="1"/>
        <v>100</v>
      </c>
      <c r="F32" s="3">
        <v>0</v>
      </c>
    </row>
    <row r="33" spans="2:6">
      <c r="C33" s="4" t="s">
        <v>29</v>
      </c>
      <c r="D33" s="3">
        <v>100</v>
      </c>
      <c r="E33" s="3">
        <f t="shared" si="1"/>
        <v>50</v>
      </c>
      <c r="F33" s="3">
        <v>0</v>
      </c>
    </row>
    <row r="34" spans="2:6">
      <c r="C34" s="4" t="s">
        <v>49</v>
      </c>
      <c r="D34" s="3">
        <v>0</v>
      </c>
      <c r="E34" s="3">
        <f t="shared" si="1"/>
        <v>0</v>
      </c>
      <c r="F34" s="3">
        <v>0</v>
      </c>
    </row>
    <row r="35" spans="2:6">
      <c r="C35" s="4" t="s">
        <v>33</v>
      </c>
      <c r="D35" s="3">
        <v>3000</v>
      </c>
      <c r="E35" s="3">
        <f t="shared" si="1"/>
        <v>1500</v>
      </c>
      <c r="F35" s="3">
        <v>0</v>
      </c>
    </row>
    <row r="36" spans="2:6">
      <c r="C36" s="4" t="s">
        <v>50</v>
      </c>
      <c r="D36" s="3">
        <v>100</v>
      </c>
      <c r="E36" s="3">
        <f t="shared" si="1"/>
        <v>50</v>
      </c>
      <c r="F36" s="3">
        <v>0</v>
      </c>
    </row>
    <row r="37" spans="2:6">
      <c r="C37" s="12" t="s">
        <v>34</v>
      </c>
      <c r="D37" s="13">
        <v>100</v>
      </c>
      <c r="E37" s="3">
        <f t="shared" si="1"/>
        <v>50</v>
      </c>
      <c r="F37" s="3">
        <v>0</v>
      </c>
    </row>
    <row r="38" spans="2:6">
      <c r="C38" s="18" t="s">
        <v>65</v>
      </c>
      <c r="D38" s="3">
        <f>SUM(D21:D37)</f>
        <v>7000</v>
      </c>
      <c r="E38" s="17">
        <f t="shared" ref="E38:F38" si="2">SUM(E21:E37)</f>
        <v>5000</v>
      </c>
      <c r="F38" s="17">
        <f t="shared" si="2"/>
        <v>3000</v>
      </c>
    </row>
    <row r="39" spans="2:6" ht="32.25" customHeight="1" thickBot="1">
      <c r="C39" s="19" t="s">
        <v>63</v>
      </c>
      <c r="D39" s="15">
        <f>+D19+D38</f>
        <v>14756</v>
      </c>
      <c r="E39" s="15">
        <f>+E19+E38</f>
        <v>12756</v>
      </c>
      <c r="F39" s="15">
        <f>+F19+F38</f>
        <v>10756</v>
      </c>
    </row>
    <row r="40" spans="2:6" ht="16" thickTop="1"/>
    <row r="43" spans="2:6">
      <c r="B43" s="1" t="s">
        <v>69</v>
      </c>
    </row>
    <row r="44" spans="2:6">
      <c r="C44" s="1" t="s">
        <v>70</v>
      </c>
      <c r="D44" s="3">
        <f>26640-1800</f>
        <v>24840</v>
      </c>
      <c r="E44" s="3">
        <f t="shared" ref="E44:F44" si="3">26640-1800</f>
        <v>24840</v>
      </c>
      <c r="F44" s="3">
        <f t="shared" si="3"/>
        <v>24840</v>
      </c>
    </row>
    <row r="45" spans="2:6">
      <c r="C45" s="20" t="s">
        <v>71</v>
      </c>
      <c r="D45" s="13">
        <f>-D19</f>
        <v>-7756</v>
      </c>
      <c r="E45" s="13">
        <f t="shared" ref="E45:F45" si="4">-E19</f>
        <v>-7756</v>
      </c>
      <c r="F45" s="13">
        <f t="shared" si="4"/>
        <v>-7756</v>
      </c>
    </row>
    <row r="46" spans="2:6">
      <c r="C46" s="1" t="s">
        <v>72</v>
      </c>
      <c r="D46" s="3">
        <f>SUM(D44:D45)</f>
        <v>17084</v>
      </c>
      <c r="E46" s="3">
        <f t="shared" ref="E46:F46" si="5">SUM(E44:E45)</f>
        <v>17084</v>
      </c>
      <c r="F46" s="3">
        <f t="shared" si="5"/>
        <v>17084</v>
      </c>
    </row>
    <row r="47" spans="2:6">
      <c r="C47" s="1" t="s">
        <v>73</v>
      </c>
      <c r="D47" s="3">
        <f>-D38</f>
        <v>-7000</v>
      </c>
      <c r="E47" s="3">
        <f t="shared" ref="E47:F47" si="6">-E38</f>
        <v>-5000</v>
      </c>
      <c r="F47" s="3">
        <f t="shared" si="6"/>
        <v>-3000</v>
      </c>
    </row>
    <row r="48" spans="2:6" ht="16" thickBot="1">
      <c r="C48" s="14" t="s">
        <v>36</v>
      </c>
      <c r="D48" s="15">
        <f>SUM(D46:D47)</f>
        <v>10084</v>
      </c>
      <c r="E48" s="15">
        <f t="shared" ref="E48:F48" si="7">SUM(E46:E47)</f>
        <v>12084</v>
      </c>
      <c r="F48" s="15">
        <f t="shared" si="7"/>
        <v>14084</v>
      </c>
    </row>
    <row r="49" spans="3:6" ht="16" thickTop="1"/>
    <row r="50" spans="3:6">
      <c r="C50" s="1" t="s">
        <v>74</v>
      </c>
      <c r="D50" s="3">
        <f>+D48/2500</f>
        <v>4.0335999999999999</v>
      </c>
      <c r="E50" s="3">
        <f t="shared" ref="E50:F50" si="8">+E48/2500</f>
        <v>4.8335999999999997</v>
      </c>
      <c r="F50" s="3">
        <f t="shared" si="8"/>
        <v>5.6336000000000004</v>
      </c>
    </row>
  </sheetData>
  <mergeCells count="1">
    <mergeCell ref="A1:F1"/>
  </mergeCells>
  <printOptions horizontalCentered="1"/>
  <pageMargins left="0.7" right="0.7" top="0.25" bottom="0.25" header="0.3" footer="0.3"/>
  <pageSetup scale="96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Sheet2</vt:lpstr>
      <vt:lpstr>Sheet3</vt:lpstr>
      <vt:lpstr>Income</vt:lpstr>
      <vt:lpstr>Expenses</vt:lpstr>
      <vt:lpstr>Budget 12-13 </vt:lpstr>
      <vt:lpstr>Base Expenses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PTO</dc:creator>
  <cp:lastModifiedBy>jay schreck</cp:lastModifiedBy>
  <cp:lastPrinted>2012-12-10T02:05:36Z</cp:lastPrinted>
  <dcterms:created xsi:type="dcterms:W3CDTF">2011-06-06T18:58:09Z</dcterms:created>
  <dcterms:modified xsi:type="dcterms:W3CDTF">2014-01-12T04:00:09Z</dcterms:modified>
</cp:coreProperties>
</file>